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unk\"/>
    </mc:Choice>
  </mc:AlternateContent>
  <xr:revisionPtr revIDLastSave="0" documentId="13_ncr:1_{5B5454BE-99A4-4EBB-9467-89E2736F2AC9}" xr6:coauthVersionLast="37" xr6:coauthVersionMax="37" xr10:uidLastSave="{00000000-0000-0000-0000-000000000000}"/>
  <bookViews>
    <workbookView xWindow="0" yWindow="0" windowWidth="28800" windowHeight="12810" xr2:uid="{859032FE-2A36-447F-B4FA-D759C666234B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1" l="1"/>
  <c r="C52" i="1" s="1"/>
  <c r="C42" i="1" l="1"/>
  <c r="C41" i="1"/>
  <c r="C58" i="1"/>
  <c r="C57" i="1"/>
  <c r="C56" i="1"/>
  <c r="C55" i="1"/>
  <c r="C54" i="1"/>
  <c r="C53" i="1"/>
  <c r="C50" i="1"/>
  <c r="C51" i="1"/>
  <c r="C40" i="1"/>
  <c r="C49" i="1"/>
  <c r="C48" i="1"/>
  <c r="C47" i="1"/>
  <c r="C46" i="1"/>
  <c r="C45" i="1"/>
  <c r="C44" i="1"/>
  <c r="C43" i="1"/>
  <c r="D4" i="1"/>
  <c r="C15" i="1"/>
  <c r="B16" i="1" s="1"/>
  <c r="D16" i="1" s="1"/>
  <c r="C16" i="1"/>
  <c r="B5" i="1"/>
  <c r="C14" i="1"/>
  <c r="B15" i="1" s="1"/>
  <c r="C13" i="1"/>
  <c r="B14" i="1" s="1"/>
  <c r="D14" i="1" s="1"/>
  <c r="C12" i="1"/>
  <c r="B13" i="1" s="1"/>
  <c r="C11" i="1"/>
  <c r="C10" i="1"/>
  <c r="G9" i="1" s="1"/>
  <c r="C9" i="1"/>
  <c r="B10" i="1" s="1"/>
  <c r="D10" i="1" s="1"/>
  <c r="C8" i="1"/>
  <c r="B9" i="1" s="1"/>
  <c r="D9" i="1" s="1"/>
  <c r="C7" i="1"/>
  <c r="B8" i="1" s="1"/>
  <c r="C6" i="1"/>
  <c r="B7" i="1" s="1"/>
  <c r="D7" i="1" s="1"/>
  <c r="C5" i="1"/>
  <c r="B6" i="1" s="1"/>
  <c r="D6" i="1" s="1"/>
  <c r="B12" i="1"/>
  <c r="D15" i="1" l="1"/>
  <c r="G15" i="1"/>
  <c r="D8" i="1"/>
  <c r="E5" i="1"/>
  <c r="D12" i="1"/>
  <c r="D13" i="1"/>
  <c r="G13" i="1"/>
  <c r="G7" i="1"/>
  <c r="D5" i="1"/>
  <c r="F15" i="1"/>
  <c r="F13" i="1"/>
  <c r="F9" i="1"/>
  <c r="F7" i="1"/>
  <c r="G5" i="1"/>
  <c r="E15" i="1"/>
  <c r="E13" i="1"/>
  <c r="E9" i="1"/>
  <c r="E7" i="1"/>
  <c r="F5" i="1"/>
  <c r="G14" i="1"/>
  <c r="G12" i="1"/>
  <c r="G10" i="1"/>
  <c r="G8" i="1"/>
  <c r="G6" i="1"/>
  <c r="B11" i="1"/>
  <c r="G16" i="1"/>
  <c r="F14" i="1"/>
  <c r="F12" i="1"/>
  <c r="F10" i="1"/>
  <c r="F8" i="1"/>
  <c r="F6" i="1"/>
  <c r="F16" i="1"/>
  <c r="E14" i="1"/>
  <c r="E12" i="1"/>
  <c r="E10" i="1"/>
  <c r="E8" i="1"/>
  <c r="E6" i="1"/>
  <c r="E16" i="1"/>
  <c r="D11" i="1" l="1"/>
  <c r="E11" i="1"/>
  <c r="F11" i="1"/>
  <c r="G11" i="1"/>
</calcChain>
</file>

<file path=xl/sharedStrings.xml><?xml version="1.0" encoding="utf-8"?>
<sst xmlns="http://schemas.openxmlformats.org/spreadsheetml/2006/main" count="31" uniqueCount="31">
  <si>
    <t>Store</t>
  </si>
  <si>
    <t>From</t>
  </si>
  <si>
    <t>To</t>
  </si>
  <si>
    <t>Year to Report</t>
  </si>
  <si>
    <t>Auckland</t>
  </si>
  <si>
    <t>Sydney</t>
  </si>
  <si>
    <t>Office</t>
  </si>
  <si>
    <t>The sales.basket.size pinboard returns the average number of items in each sale, or customers basket.</t>
  </si>
  <si>
    <t>10-19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</si>
  <si>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</si>
  <si>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</si>
  <si>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</si>
  <si>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</si>
  <si>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</si>
  <si>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</si>
  <si>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</si>
  <si>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</si>
  <si>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</si>
  <si>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20-29</t>
  </si>
  <si>
    <t>30-39</t>
  </si>
  <si>
    <t>Basket Size Distribution</t>
  </si>
  <si>
    <t>40-49</t>
  </si>
  <si>
    <t>50-59</t>
  </si>
  <si>
    <t>60-69</t>
  </si>
  <si>
    <t>80-89</t>
  </si>
  <si>
    <t>90-00</t>
  </si>
  <si>
    <t>100+</t>
  </si>
  <si>
    <t>70-79</t>
  </si>
  <si>
    <t>Basket Size</t>
  </si>
  <si>
    <t>Count</t>
  </si>
  <si>
    <t>The pinboard sales.basket.counts can also be filtered by individual stores etc, but for our example we have selected all stores combined.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</si>
</sst>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0" fillId="2" borderId="0" xfId="0" applyFill="1"/>
    <xf numFmtId="2" fontId="0" fillId="3" borderId="0" xfId="0" applyNumberFormat="1" applyFill="1"/>
    <xf numFmtId="17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Basket Size</a:t>
            </a:r>
            <a:r>
              <a:rPr lang="en-US" baseline="0"/>
              <a:t> by Store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20"/>
      <c:rotY val="4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Sheet1!$D$4</c:f>
              <c:strCache>
                <c:ptCount val="1"/>
                <c:pt idx="0">
                  <c:v>Manukau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strRef>
              <c:f>Sheet1!$C$5:$C$16</c:f>
              <c:strCache>
                <c:ptCount val="12"/>
                <c:pt idx="0">
                  <c:v>1-feb-2018</c:v>
                </c:pt>
                <c:pt idx="1">
                  <c:v>1-mar-2018</c:v>
                </c:pt>
                <c:pt idx="2">
                  <c:v>1-apr-2018</c:v>
                </c:pt>
                <c:pt idx="3">
                  <c:v>1-may-2018</c:v>
                </c:pt>
                <c:pt idx="4">
                  <c:v>1-jun-2018</c:v>
                </c:pt>
                <c:pt idx="5">
                  <c:v>1-jul-2018</c:v>
                </c:pt>
                <c:pt idx="6">
                  <c:v>1-aug-2018</c:v>
                </c:pt>
                <c:pt idx="7">
                  <c:v>1-sep-2018</c:v>
                </c:pt>
                <c:pt idx="8">
                  <c:v>1-oct-2018</c:v>
                </c:pt>
                <c:pt idx="9">
                  <c:v>1-nov-2018</c:v>
                </c:pt>
                <c:pt idx="10">
                  <c:v>1-dec-2018</c:v>
                </c:pt>
                <c:pt idx="11">
                  <c:v>1-jan-2019</c:v>
                </c:pt>
              </c:strCache>
            </c:strRef>
          </c:cat>
          <c:val>
            <c:numRef>
              <c:f>Sheet1!$D$5:$D$16</c:f>
              <c:numCache>
                <c:formatCode>0.00</c:formatCode>
                <c:ptCount val="12"/>
                <c:pt idx="0">
                  <c:v>1.9811643835616439</c:v>
                </c:pt>
                <c:pt idx="1">
                  <c:v>2.0176565008025684</c:v>
                </c:pt>
                <c:pt idx="2">
                  <c:v>2.0283464566929132</c:v>
                </c:pt>
                <c:pt idx="3">
                  <c:v>1.9850299401197604</c:v>
                </c:pt>
                <c:pt idx="4">
                  <c:v>2.0060606060606059</c:v>
                </c:pt>
                <c:pt idx="5">
                  <c:v>2.0545454545454547</c:v>
                </c:pt>
                <c:pt idx="6">
                  <c:v>2.0950155763239877</c:v>
                </c:pt>
                <c:pt idx="7">
                  <c:v>2.1161971830985915</c:v>
                </c:pt>
                <c:pt idx="8">
                  <c:v>2.1447963800904977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1-4A56-8E9A-22795B4C383A}"/>
            </c:ext>
          </c:extLst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Auckland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strRef>
              <c:f>Sheet1!$C$5:$C$16</c:f>
              <c:strCache>
                <c:ptCount val="12"/>
                <c:pt idx="0">
                  <c:v>1-feb-2018</c:v>
                </c:pt>
                <c:pt idx="1">
                  <c:v>1-mar-2018</c:v>
                </c:pt>
                <c:pt idx="2">
                  <c:v>1-apr-2018</c:v>
                </c:pt>
                <c:pt idx="3">
                  <c:v>1-may-2018</c:v>
                </c:pt>
                <c:pt idx="4">
                  <c:v>1-jun-2018</c:v>
                </c:pt>
                <c:pt idx="5">
                  <c:v>1-jul-2018</c:v>
                </c:pt>
                <c:pt idx="6">
                  <c:v>1-aug-2018</c:v>
                </c:pt>
                <c:pt idx="7">
                  <c:v>1-sep-2018</c:v>
                </c:pt>
                <c:pt idx="8">
                  <c:v>1-oct-2018</c:v>
                </c:pt>
                <c:pt idx="9">
                  <c:v>1-nov-2018</c:v>
                </c:pt>
                <c:pt idx="10">
                  <c:v>1-dec-2018</c:v>
                </c:pt>
                <c:pt idx="11">
                  <c:v>1-jan-2019</c:v>
                </c:pt>
              </c:strCache>
            </c:strRef>
          </c:cat>
          <c:val>
            <c:numRef>
              <c:f>Sheet1!$E$5:$E$16</c:f>
              <c:numCache>
                <c:formatCode>0.00</c:formatCode>
                <c:ptCount val="12"/>
                <c:pt idx="0">
                  <c:v>1.9483985765124556</c:v>
                </c:pt>
                <c:pt idx="1">
                  <c:v>1.9169435215946844</c:v>
                </c:pt>
                <c:pt idx="2">
                  <c:v>1.898477157360406</c:v>
                </c:pt>
                <c:pt idx="3">
                  <c:v>1.8569131832797428</c:v>
                </c:pt>
                <c:pt idx="4">
                  <c:v>1.7966386554621849</c:v>
                </c:pt>
                <c:pt idx="5">
                  <c:v>1.8410351201478743</c:v>
                </c:pt>
                <c:pt idx="6">
                  <c:v>2.0418118466898956</c:v>
                </c:pt>
                <c:pt idx="7">
                  <c:v>2.0971962616822428</c:v>
                </c:pt>
                <c:pt idx="8">
                  <c:v>1.9956896551724137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1-4A56-8E9A-22795B4C383A}"/>
            </c:ext>
          </c:extLst>
        </c:ser>
        <c:ser>
          <c:idx val="2"/>
          <c:order val="2"/>
          <c:tx>
            <c:strRef>
              <c:f>Sheet1!$F$4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strRef>
              <c:f>Sheet1!$C$5:$C$16</c:f>
              <c:strCache>
                <c:ptCount val="12"/>
                <c:pt idx="0">
                  <c:v>1-feb-2018</c:v>
                </c:pt>
                <c:pt idx="1">
                  <c:v>1-mar-2018</c:v>
                </c:pt>
                <c:pt idx="2">
                  <c:v>1-apr-2018</c:v>
                </c:pt>
                <c:pt idx="3">
                  <c:v>1-may-2018</c:v>
                </c:pt>
                <c:pt idx="4">
                  <c:v>1-jun-2018</c:v>
                </c:pt>
                <c:pt idx="5">
                  <c:v>1-jul-2018</c:v>
                </c:pt>
                <c:pt idx="6">
                  <c:v>1-aug-2018</c:v>
                </c:pt>
                <c:pt idx="7">
                  <c:v>1-sep-2018</c:v>
                </c:pt>
                <c:pt idx="8">
                  <c:v>1-oct-2018</c:v>
                </c:pt>
                <c:pt idx="9">
                  <c:v>1-nov-2018</c:v>
                </c:pt>
                <c:pt idx="10">
                  <c:v>1-dec-2018</c:v>
                </c:pt>
                <c:pt idx="11">
                  <c:v>1-jan-2019</c:v>
                </c:pt>
              </c:strCache>
            </c:strRef>
          </c:cat>
          <c:val>
            <c:numRef>
              <c:f>Sheet1!$F$5:$F$16</c:f>
              <c:numCache>
                <c:formatCode>0.00</c:formatCode>
                <c:ptCount val="12"/>
                <c:pt idx="0">
                  <c:v>2.1695951107715814</c:v>
                </c:pt>
                <c:pt idx="1">
                  <c:v>2.2020408163265306</c:v>
                </c:pt>
                <c:pt idx="2">
                  <c:v>2.2002635046113306</c:v>
                </c:pt>
                <c:pt idx="3">
                  <c:v>2.1584158415841586</c:v>
                </c:pt>
                <c:pt idx="4">
                  <c:v>2.1372674791533033</c:v>
                </c:pt>
                <c:pt idx="5">
                  <c:v>2.1155743481324878</c:v>
                </c:pt>
                <c:pt idx="6">
                  <c:v>2.1322314049586777</c:v>
                </c:pt>
                <c:pt idx="7">
                  <c:v>2.1649096385542168</c:v>
                </c:pt>
                <c:pt idx="8">
                  <c:v>2.1575456053067992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1-4A56-8E9A-22795B4C383A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733070808"/>
        <c:axId val="733071464"/>
        <c:axId val="603811264"/>
      </c:surface3DChart>
      <c:catAx>
        <c:axId val="733070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071464"/>
        <c:crosses val="autoZero"/>
        <c:auto val="1"/>
        <c:lblAlgn val="ctr"/>
        <c:lblOffset val="100"/>
        <c:noMultiLvlLbl val="0"/>
      </c:catAx>
      <c:valAx>
        <c:axId val="73307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070808"/>
        <c:crosses val="autoZero"/>
        <c:crossBetween val="midCat"/>
      </c:valAx>
      <c:serAx>
        <c:axId val="6038112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07146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Basket Size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Sheet1!$B$40:$B$58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10-19</c:v>
                </c:pt>
                <c:pt idx="10">
                  <c:v>20-29</c:v>
                </c:pt>
                <c:pt idx="11">
                  <c:v>30-39</c:v>
                </c:pt>
                <c:pt idx="12">
                  <c:v>40-49</c:v>
                </c:pt>
                <c:pt idx="13">
                  <c:v>50-59</c:v>
                </c:pt>
                <c:pt idx="14">
                  <c:v>60-69</c:v>
                </c:pt>
                <c:pt idx="15">
                  <c:v>70-79</c:v>
                </c:pt>
                <c:pt idx="16">
                  <c:v>80-89</c:v>
                </c:pt>
                <c:pt idx="17">
                  <c:v>90-00</c:v>
                </c:pt>
                <c:pt idx="18">
                  <c:v>100+</c:v>
                </c:pt>
              </c:strCache>
            </c:strRef>
          </c:cat>
          <c:val>
            <c:numRef>
              <c:f>Sheet1!$C$40:$C$58</c:f>
              <c:numCache>
                <c:formatCode>General</c:formatCode>
                <c:ptCount val="19"/>
                <c:pt idx="0">
                  <c:v>6140</c:v>
                </c:pt>
                <c:pt idx="1">
                  <c:v>2729</c:v>
                </c:pt>
                <c:pt idx="2">
                  <c:v>1106</c:v>
                </c:pt>
                <c:pt idx="3">
                  <c:v>1380</c:v>
                </c:pt>
                <c:pt idx="4">
                  <c:v>389</c:v>
                </c:pt>
                <c:pt idx="5">
                  <c:v>172</c:v>
                </c:pt>
                <c:pt idx="6">
                  <c:v>69</c:v>
                </c:pt>
                <c:pt idx="7">
                  <c:v>40</c:v>
                </c:pt>
                <c:pt idx="8">
                  <c:v>9</c:v>
                </c:pt>
                <c:pt idx="9">
                  <c:v>38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3-4F32-8D8C-2E25880C7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shape val="box"/>
        <c:axId val="742343384"/>
        <c:axId val="742348960"/>
        <c:axId val="0"/>
      </c:bar3DChart>
      <c:catAx>
        <c:axId val="74234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48960"/>
        <c:crosses val="autoZero"/>
        <c:auto val="1"/>
        <c:lblAlgn val="ctr"/>
        <c:lblOffset val="100"/>
        <c:noMultiLvlLbl val="0"/>
      </c:catAx>
      <c:valAx>
        <c:axId val="7423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4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</xdr:row>
      <xdr:rowOff>180975</xdr:rowOff>
    </xdr:from>
    <xdr:to>
      <xdr:col>20</xdr:col>
      <xdr:colOff>161924</xdr:colOff>
      <xdr:row>33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1B5E23-01EE-41D8-994E-D4BAB6FDC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39</xdr:row>
      <xdr:rowOff>133350</xdr:rowOff>
    </xdr:from>
    <xdr:to>
      <xdr:col>21</xdr:col>
      <xdr:colOff>123825</xdr:colOff>
      <xdr:row>59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88AF79-DD9C-47FC-8E5E-25AECBCE6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925B-85AD-4711-A66C-854998D03240}">
  <dimension ref="A1:G66"/>
  <sheetViews>
    <sheetView tabSelected="1" workbookViewId="0">
      <selection activeCell="B20" sqref="B20:D29"/>
    </sheetView>
  </sheetViews>
  <sheetFormatPr defaultRowHeight="15" x14ac:dyDescent="0.25"/>
  <cols>
    <col min="2" max="2" width="12.140625" customWidth="1"/>
    <col min="3" max="3" width="14.5703125" customWidth="1"/>
    <col min="4" max="4" width="12.5703125" customWidth="1"/>
    <col min="5" max="5" width="10.85546875" customWidth="1"/>
    <col min="6" max="6" width="10.5703125" customWidth="1"/>
    <col min="7" max="7" width="10.140625" customWidth="1"/>
  </cols>
  <sheetData>
    <row r="1" spans="2:7" x14ac:dyDescent="0.25">
      <c r="C1" t="s">
        <v>3</v>
      </c>
    </row>
    <row r="2" spans="2:7" x14ac:dyDescent="0.25">
      <c r="C2" s="2">
        <v>2018</v>
      </c>
      <c r="D2" s="6" t="s">
        <v>0</v>
      </c>
      <c r="E2" s="6"/>
      <c r="F2" s="6"/>
      <c r="G2" s="6"/>
    </row>
    <row r="3" spans="2:7" x14ac:dyDescent="0.25">
      <c r="B3" t="s">
        <v>1</v>
      </c>
      <c r="C3" t="s">
        <v>2</v>
      </c>
      <c r="D3" s="2">
        <v>4</v>
      </c>
      <c r="E3" s="2">
        <v>5</v>
      </c>
      <c r="F3" s="2">
        <v>6</v>
      </c>
      <c r="G3" s="2">
        <v>10</v>
      </c>
    </row>
    <row r="4" spans="2:7" x14ac:dyDescent="0.25">
      <c r="B4" s="1"/>
      <c r="D4" t="str">
        <f ca="1">_xll.Pinboard("location.name",D3)</f>
        <v>Manukau</v>
      </c>
      <c r="E4" t="s">
        <v>4</v>
      </c>
      <c r="F4" t="s">
        <v>5</v>
      </c>
      <c r="G4" t="s">
        <v>6</v>
      </c>
    </row>
    <row r="5" spans="2:7" x14ac:dyDescent="0.25">
      <c r="B5" s="1" t="str">
        <f>_xlfn.CONCAT("1-jan-",$C$2)</f>
        <v>1-jan-2018</v>
      </c>
      <c r="C5" s="1" t="str">
        <f>_xlfn.CONCAT("1-feb-",$C$2)</f>
        <v>1-feb-2018</v>
      </c>
      <c r="D5" s="3">
        <f ca="1">_xll.Pinboard("sales.basket.size",$B5,$C6,_xlfn.CONCAT("Store=",D$3))</f>
        <v>1.9811643835616439</v>
      </c>
      <c r="E5" s="3">
        <f ca="1">_xll.Pinboard("sales.basket.size",$B5,$C6,_xlfn.CONCAT("Store=",E$3))</f>
        <v>1.9483985765124556</v>
      </c>
      <c r="F5" s="3">
        <f ca="1">_xll.Pinboard("sales.basket.size",$B5,$C6,_xlfn.CONCAT("Store=",F$3))</f>
        <v>2.1695951107715814</v>
      </c>
      <c r="G5" s="3">
        <f ca="1">_xll.Pinboard("sales.basket.size",$B5,$C6,_xlfn.CONCAT("Store=",G$3))</f>
        <v>1.1126760563380282</v>
      </c>
    </row>
    <row r="6" spans="2:7" x14ac:dyDescent="0.25">
      <c r="B6" s="1" t="str">
        <f t="shared" ref="B6:B16" si="0">C5</f>
        <v>1-feb-2018</v>
      </c>
      <c r="C6" s="1" t="str">
        <f>_xlfn.CONCAT("1-mar-",$C$2)</f>
        <v>1-mar-2018</v>
      </c>
      <c r="D6" s="3">
        <f ca="1">_xll.Pinboard("sales.basket.size",$B6,$C7,_xlfn.CONCAT("Store=",D$3))</f>
        <v>2.0176565008025684</v>
      </c>
      <c r="E6" s="3">
        <f ca="1">_xll.Pinboard("sales.basket.size",$B6,$C7,_xlfn.CONCAT("Store=",E$3))</f>
        <v>1.9169435215946844</v>
      </c>
      <c r="F6" s="3">
        <f ca="1">_xll.Pinboard("sales.basket.size",$B6,$C7,_xlfn.CONCAT("Store=",F$3))</f>
        <v>2.2020408163265306</v>
      </c>
      <c r="G6" s="3">
        <f ca="1">_xll.Pinboard("sales.basket.size",$B6,$C7,_xlfn.CONCAT("Store=",G$3))</f>
        <v>1.1294117647058823</v>
      </c>
    </row>
    <row r="7" spans="2:7" x14ac:dyDescent="0.25">
      <c r="B7" s="1" t="str">
        <f t="shared" si="0"/>
        <v>1-mar-2018</v>
      </c>
      <c r="C7" s="1" t="str">
        <f>_xlfn.CONCAT("1-apr-",$C$2)</f>
        <v>1-apr-2018</v>
      </c>
      <c r="D7" s="3">
        <f ca="1">_xll.Pinboard("sales.basket.size",$B7,$C8,_xlfn.CONCAT("Store=",D$3))</f>
        <v>2.0283464566929132</v>
      </c>
      <c r="E7" s="3">
        <f ca="1">_xll.Pinboard("sales.basket.size",$B7,$C8,_xlfn.CONCAT("Store=",E$3))</f>
        <v>1.898477157360406</v>
      </c>
      <c r="F7" s="3">
        <f ca="1">_xll.Pinboard("sales.basket.size",$B7,$C8,_xlfn.CONCAT("Store=",F$3))</f>
        <v>2.2002635046113306</v>
      </c>
      <c r="G7" s="3">
        <f ca="1">_xll.Pinboard("sales.basket.size",$B7,$C8,_xlfn.CONCAT("Store=",G$3))</f>
        <v>1.1645569620253164</v>
      </c>
    </row>
    <row r="8" spans="2:7" x14ac:dyDescent="0.25">
      <c r="B8" s="1" t="str">
        <f t="shared" si="0"/>
        <v>1-apr-2018</v>
      </c>
      <c r="C8" s="1" t="str">
        <f>_xlfn.CONCAT("1-may-",$C$2)</f>
        <v>1-may-2018</v>
      </c>
      <c r="D8" s="3">
        <f ca="1">_xll.Pinboard("sales.basket.size",$B8,$C9,_xlfn.CONCAT("Store=",D$3))</f>
        <v>1.9850299401197604</v>
      </c>
      <c r="E8" s="3">
        <f ca="1">_xll.Pinboard("sales.basket.size",$B8,$C9,_xlfn.CONCAT("Store=",E$3))</f>
        <v>1.8569131832797428</v>
      </c>
      <c r="F8" s="3">
        <f ca="1">_xll.Pinboard("sales.basket.size",$B8,$C9,_xlfn.CONCAT("Store=",F$3))</f>
        <v>2.1584158415841586</v>
      </c>
      <c r="G8" s="3">
        <f ca="1">_xll.Pinboard("sales.basket.size",$B8,$C9,_xlfn.CONCAT("Store=",G$3))</f>
        <v>1.2872340425531914</v>
      </c>
    </row>
    <row r="9" spans="2:7" x14ac:dyDescent="0.25">
      <c r="B9" s="1" t="str">
        <f t="shared" si="0"/>
        <v>1-may-2018</v>
      </c>
      <c r="C9" s="1" t="str">
        <f>_xlfn.CONCAT("1-jun-",$C$2)</f>
        <v>1-jun-2018</v>
      </c>
      <c r="D9" s="3">
        <f ca="1">_xll.Pinboard("sales.basket.size",$B9,$C10,_xlfn.CONCAT("Store=",D$3))</f>
        <v>2.0060606060606059</v>
      </c>
      <c r="E9" s="3">
        <f ca="1">_xll.Pinboard("sales.basket.size",$B9,$C10,_xlfn.CONCAT("Store=",E$3))</f>
        <v>1.7966386554621849</v>
      </c>
      <c r="F9" s="3">
        <f ca="1">_xll.Pinboard("sales.basket.size",$B9,$C10,_xlfn.CONCAT("Store=",F$3))</f>
        <v>2.1372674791533033</v>
      </c>
      <c r="G9" s="3">
        <f ca="1">_xll.Pinboard("sales.basket.size",$B9,$C10,_xlfn.CONCAT("Store=",G$3))</f>
        <v>1.2761904761904761</v>
      </c>
    </row>
    <row r="10" spans="2:7" x14ac:dyDescent="0.25">
      <c r="B10" s="1" t="str">
        <f t="shared" si="0"/>
        <v>1-jun-2018</v>
      </c>
      <c r="C10" s="1" t="str">
        <f>_xlfn.CONCAT("1-jul-",$C$2)</f>
        <v>1-jul-2018</v>
      </c>
      <c r="D10" s="3">
        <f ca="1">_xll.Pinboard("sales.basket.size",$B10,$C11,_xlfn.CONCAT("Store=",D$3))</f>
        <v>2.0545454545454547</v>
      </c>
      <c r="E10" s="3">
        <f ca="1">_xll.Pinboard("sales.basket.size",$B10,$C11,_xlfn.CONCAT("Store=",E$3))</f>
        <v>1.8410351201478743</v>
      </c>
      <c r="F10" s="3">
        <f ca="1">_xll.Pinboard("sales.basket.size",$B10,$C11,_xlfn.CONCAT("Store=",F$3))</f>
        <v>2.1155743481324878</v>
      </c>
      <c r="G10" s="3">
        <f ca="1">_xll.Pinboard("sales.basket.size",$B10,$C11,_xlfn.CONCAT("Store=",G$3))</f>
        <v>1.118421052631579</v>
      </c>
    </row>
    <row r="11" spans="2:7" x14ac:dyDescent="0.25">
      <c r="B11" s="1" t="str">
        <f t="shared" si="0"/>
        <v>1-jul-2018</v>
      </c>
      <c r="C11" s="1" t="str">
        <f>_xlfn.CONCAT("1-aug-",$C$2)</f>
        <v>1-aug-2018</v>
      </c>
      <c r="D11" s="3">
        <f ca="1">_xll.Pinboard("sales.basket.size",$B11,$C12,_xlfn.CONCAT("Store=",D$3))</f>
        <v>2.0950155763239877</v>
      </c>
      <c r="E11" s="3">
        <f ca="1">_xll.Pinboard("sales.basket.size",$B11,$C12,_xlfn.CONCAT("Store=",E$3))</f>
        <v>2.0418118466898956</v>
      </c>
      <c r="F11" s="3">
        <f ca="1">_xll.Pinboard("sales.basket.size",$B11,$C12,_xlfn.CONCAT("Store=",F$3))</f>
        <v>2.1322314049586777</v>
      </c>
      <c r="G11" s="3">
        <f ca="1">_xll.Pinboard("sales.basket.size",$B11,$C12,_xlfn.CONCAT("Store=",G$3))</f>
        <v>1.0158730158730158</v>
      </c>
    </row>
    <row r="12" spans="2:7" x14ac:dyDescent="0.25">
      <c r="B12" s="1" t="str">
        <f t="shared" si="0"/>
        <v>1-aug-2018</v>
      </c>
      <c r="C12" s="1" t="str">
        <f>_xlfn.CONCAT("1-sep-",$C$2)</f>
        <v>1-sep-2018</v>
      </c>
      <c r="D12" s="3">
        <f ca="1">_xll.Pinboard("sales.basket.size",$B12,$C13,_xlfn.CONCAT("Store=",D$3))</f>
        <v>2.1161971830985915</v>
      </c>
      <c r="E12" s="3">
        <f ca="1">_xll.Pinboard("sales.basket.size",$B12,$C13,_xlfn.CONCAT("Store=",E$3))</f>
        <v>2.0971962616822428</v>
      </c>
      <c r="F12" s="3">
        <f ca="1">_xll.Pinboard("sales.basket.size",$B12,$C13,_xlfn.CONCAT("Store=",F$3))</f>
        <v>2.1649096385542168</v>
      </c>
      <c r="G12" s="3">
        <f ca="1">_xll.Pinboard("sales.basket.size",$B12,$C13,_xlfn.CONCAT("Store=",G$3))</f>
        <v>1.6603773584905661</v>
      </c>
    </row>
    <row r="13" spans="2:7" x14ac:dyDescent="0.25">
      <c r="B13" s="1" t="str">
        <f t="shared" si="0"/>
        <v>1-sep-2018</v>
      </c>
      <c r="C13" s="1" t="str">
        <f>_xlfn.CONCAT("1-oct-",$C$2)</f>
        <v>1-oct-2018</v>
      </c>
      <c r="D13" s="3">
        <f ca="1">_xll.Pinboard("sales.basket.size",$B13,$C14,_xlfn.CONCAT("Store=",D$3))</f>
        <v>2.1447963800904977</v>
      </c>
      <c r="E13" s="3">
        <f ca="1">_xll.Pinboard("sales.basket.size",$B13,$C14,_xlfn.CONCAT("Store=",E$3))</f>
        <v>1.9956896551724137</v>
      </c>
      <c r="F13" s="3">
        <f ca="1">_xll.Pinboard("sales.basket.size",$B13,$C14,_xlfn.CONCAT("Store=",F$3))</f>
        <v>2.1575456053067992</v>
      </c>
      <c r="G13" s="3">
        <f ca="1">_xll.Pinboard("sales.basket.size",$B13,$C14,_xlfn.CONCAT("Store=",G$3))</f>
        <v>2.75</v>
      </c>
    </row>
    <row r="14" spans="2:7" x14ac:dyDescent="0.25">
      <c r="B14" s="1" t="str">
        <f t="shared" si="0"/>
        <v>1-oct-2018</v>
      </c>
      <c r="C14" s="1" t="str">
        <f>_xlfn.CONCAT("1-nov-",$C$2)</f>
        <v>1-nov-2018</v>
      </c>
      <c r="D14" s="3">
        <f ca="1">_xll.Pinboard("sales.basket.size",$B14,$C15,_xlfn.CONCAT("Store=",D$3))</f>
        <v>0</v>
      </c>
      <c r="E14" s="3">
        <f ca="1">_xll.Pinboard("sales.basket.size",$B14,$C15,_xlfn.CONCAT("Store=",E$3))</f>
        <v>0</v>
      </c>
      <c r="F14" s="3">
        <f ca="1">_xll.Pinboard("sales.basket.size",$B14,$C15,_xlfn.CONCAT("Store=",F$3))</f>
        <v>0</v>
      </c>
      <c r="G14" s="3">
        <f ca="1">_xll.Pinboard("sales.basket.size",$B14,$C15,_xlfn.CONCAT("Store=",G$3))</f>
        <v>0</v>
      </c>
    </row>
    <row r="15" spans="2:7" x14ac:dyDescent="0.25">
      <c r="B15" s="1" t="str">
        <f t="shared" si="0"/>
        <v>1-nov-2018</v>
      </c>
      <c r="C15" s="1" t="str">
        <f>_xlfn.CONCAT("1-dec-",$C$2)</f>
        <v>1-dec-2018</v>
      </c>
      <c r="D15" s="3">
        <f ca="1">_xll.Pinboard("sales.basket.size",$B15,$C16,_xlfn.CONCAT("Store=",D$3))</f>
        <v>0</v>
      </c>
      <c r="E15" s="3">
        <f ca="1">_xll.Pinboard("sales.basket.size",$B15,$C16,_xlfn.CONCAT("Store=",E$3))</f>
        <v>0</v>
      </c>
      <c r="F15" s="3">
        <f ca="1">_xll.Pinboard("sales.basket.size",$B15,$C16,_xlfn.CONCAT("Store=",F$3))</f>
        <v>0</v>
      </c>
      <c r="G15" s="3">
        <f ca="1">_xll.Pinboard("sales.basket.size",$B15,$C16,_xlfn.CONCAT("Store=",G$3))</f>
        <v>0</v>
      </c>
    </row>
    <row r="16" spans="2:7" x14ac:dyDescent="0.25">
      <c r="B16" s="1" t="str">
        <f t="shared" si="0"/>
        <v>1-dec-2018</v>
      </c>
      <c r="C16" s="1" t="str">
        <f>_xlfn.CONCAT("1-jan-",($C$2+1))</f>
        <v>1-jan-2019</v>
      </c>
      <c r="D16" s="3">
        <f ca="1">_xll.Pinboard("sales.basket.size",$B16,$C17,_xlfn.CONCAT("Store=",D$3))</f>
        <v>0</v>
      </c>
      <c r="E16" s="3">
        <f ca="1">_xll.Pinboard("sales.basket.size",$B16,$C17,_xlfn.CONCAT("Store=",E$3))</f>
        <v>0</v>
      </c>
      <c r="F16" s="3">
        <f ca="1">_xll.Pinboard("sales.basket.size",$B16,$C17,_xlfn.CONCAT("Store=",F$3))</f>
        <v>0</v>
      </c>
      <c r="G16" s="3">
        <f ca="1">_xll.Pinboard("sales.basket.size",$B16,$C17,_xlfn.CONCAT("Store=",G$3))</f>
        <v>0</v>
      </c>
    </row>
    <row r="20" spans="2:4" x14ac:dyDescent="0.25">
      <c r="B20" s="7" t="s">
        <v>7</v>
      </c>
      <c r="C20" s="7"/>
      <c r="D20" s="7"/>
    </row>
    <row r="21" spans="2:4" x14ac:dyDescent="0.25">
      <c r="B21" s="7"/>
      <c r="C21" s="7"/>
      <c r="D21" s="7"/>
    </row>
    <row r="22" spans="2:4" x14ac:dyDescent="0.25">
      <c r="B22" s="7"/>
      <c r="C22" s="7"/>
      <c r="D22" s="7"/>
    </row>
    <row r="23" spans="2:4" x14ac:dyDescent="0.25">
      <c r="B23" s="7"/>
      <c r="C23" s="7"/>
      <c r="D23" s="7"/>
    </row>
    <row r="24" spans="2:4" x14ac:dyDescent="0.25">
      <c r="B24" s="7"/>
      <c r="C24" s="7"/>
      <c r="D24" s="7"/>
    </row>
    <row r="25" spans="2:4" x14ac:dyDescent="0.25">
      <c r="B25" s="7"/>
      <c r="C25" s="7"/>
      <c r="D25" s="7"/>
    </row>
    <row r="26" spans="2:4" x14ac:dyDescent="0.25">
      <c r="B26" s="7"/>
      <c r="C26" s="7"/>
      <c r="D26" s="7"/>
    </row>
    <row r="27" spans="2:4" x14ac:dyDescent="0.25">
      <c r="B27" s="7"/>
      <c r="C27" s="7"/>
      <c r="D27" s="7"/>
    </row>
    <row r="28" spans="2:4" x14ac:dyDescent="0.25">
      <c r="B28" s="7"/>
      <c r="C28" s="7"/>
      <c r="D28" s="7"/>
    </row>
    <row r="29" spans="2:4" x14ac:dyDescent="0.25">
      <c r="B29" s="7"/>
      <c r="C29" s="7"/>
      <c r="D29" s="7"/>
    </row>
    <row r="36" spans="1:4" s="8" customFormat="1" ht="21" x14ac:dyDescent="0.35">
      <c r="A36" s="9" t="s">
        <v>20</v>
      </c>
      <c r="B36" s="9"/>
      <c r="C36" s="9"/>
      <c r="D36" s="9"/>
    </row>
    <row r="38" spans="1:4" x14ac:dyDescent="0.25">
      <c r="C38" s="10" t="str">
        <f ca="1">_xll.Pinboard("sales.basket.counts",B5,C16)</f>
        <v>6140,2729,1106,1380,389,172,69,40,9,38,1,1,0,0,1,0,0,0,0</v>
      </c>
      <c r="D38" s="10"/>
    </row>
    <row r="39" spans="1:4" x14ac:dyDescent="0.25">
      <c r="B39" t="s">
        <v>28</v>
      </c>
      <c r="C39" s="10" t="s">
        <v>29</v>
      </c>
    </row>
    <row r="40" spans="1:4" x14ac:dyDescent="0.25">
      <c r="B40" s="5" t="s">
        <v>9</v>
      </c>
      <c r="C40">
        <f ca="1">_xll.Element(C$38,1)</f>
        <v>6140</v>
      </c>
    </row>
    <row r="41" spans="1:4" x14ac:dyDescent="0.25">
      <c r="B41" s="5" t="s">
        <v>10</v>
      </c>
      <c r="C41">
        <f ca="1">_xll.Element(C$38,2)</f>
        <v>2729</v>
      </c>
    </row>
    <row r="42" spans="1:4" x14ac:dyDescent="0.25">
      <c r="B42" s="5" t="s">
        <v>11</v>
      </c>
      <c r="C42">
        <f ca="1">_xll.Element(C$38,3)</f>
        <v>1106</v>
      </c>
    </row>
    <row r="43" spans="1:4" x14ac:dyDescent="0.25">
      <c r="B43" s="5" t="s">
        <v>12</v>
      </c>
      <c r="C43">
        <f ca="1">_xlfn.NUMBERVALUE(_xll.Element(C$38,4))</f>
        <v>1380</v>
      </c>
    </row>
    <row r="44" spans="1:4" x14ac:dyDescent="0.25">
      <c r="B44" s="5" t="s">
        <v>13</v>
      </c>
      <c r="C44">
        <f ca="1">_xlfn.NUMBERVALUE(_xll.Element(C$38,5))</f>
        <v>389</v>
      </c>
    </row>
    <row r="45" spans="1:4" x14ac:dyDescent="0.25">
      <c r="B45" s="5" t="s">
        <v>14</v>
      </c>
      <c r="C45">
        <f ca="1">_xlfn.NUMBERVALUE(_xll.Element(C$38,6))</f>
        <v>172</v>
      </c>
    </row>
    <row r="46" spans="1:4" x14ac:dyDescent="0.25">
      <c r="B46" s="5" t="s">
        <v>15</v>
      </c>
      <c r="C46">
        <f ca="1">_xlfn.NUMBERVALUE(_xll.Element(C$38,7))</f>
        <v>69</v>
      </c>
    </row>
    <row r="47" spans="1:4" x14ac:dyDescent="0.25">
      <c r="B47" s="5" t="s">
        <v>16</v>
      </c>
      <c r="C47">
        <f ca="1">_xlfn.NUMBERVALUE(_xll.Element(C$38,8))</f>
        <v>40</v>
      </c>
    </row>
    <row r="48" spans="1:4" x14ac:dyDescent="0.25">
      <c r="B48" s="5" t="s">
        <v>17</v>
      </c>
      <c r="C48">
        <f ca="1">_xlfn.NUMBERVALUE(_xll.Element(C$38,9))</f>
        <v>9</v>
      </c>
    </row>
    <row r="49" spans="2:5" x14ac:dyDescent="0.25">
      <c r="B49" s="4" t="s">
        <v>8</v>
      </c>
      <c r="C49">
        <f ca="1">_xlfn.NUMBERVALUE(_xll.Element(C$38,10))</f>
        <v>38</v>
      </c>
    </row>
    <row r="50" spans="2:5" x14ac:dyDescent="0.25">
      <c r="B50" s="5" t="s">
        <v>18</v>
      </c>
      <c r="C50">
        <f ca="1">_xlfn.NUMBERVALUE(_xll.Element(C$38,11))</f>
        <v>1</v>
      </c>
    </row>
    <row r="51" spans="2:5" x14ac:dyDescent="0.25">
      <c r="B51" s="5" t="s">
        <v>19</v>
      </c>
      <c r="C51">
        <f ca="1">_xlfn.NUMBERVALUE(_xll.Element(C$38,12))</f>
        <v>1</v>
      </c>
      <c r="E51" s="5"/>
    </row>
    <row r="52" spans="2:5" x14ac:dyDescent="0.25">
      <c r="B52" s="5" t="s">
        <v>21</v>
      </c>
      <c r="C52">
        <f ca="1">_xll.Element(C$38,13)</f>
        <v>0</v>
      </c>
    </row>
    <row r="53" spans="2:5" x14ac:dyDescent="0.25">
      <c r="B53" s="5" t="s">
        <v>22</v>
      </c>
      <c r="C53">
        <f ca="1">_xll.Element(C$38,14)</f>
        <v>0</v>
      </c>
    </row>
    <row r="54" spans="2:5" x14ac:dyDescent="0.25">
      <c r="B54" s="5" t="s">
        <v>23</v>
      </c>
      <c r="C54">
        <f ca="1">_xll.Element(C$38,15)</f>
        <v>1</v>
      </c>
    </row>
    <row r="55" spans="2:5" x14ac:dyDescent="0.25">
      <c r="B55" s="5" t="s">
        <v>27</v>
      </c>
      <c r="C55">
        <f ca="1">_xll.Element(C$38,16)</f>
        <v>0</v>
      </c>
    </row>
    <row r="56" spans="2:5" x14ac:dyDescent="0.25">
      <c r="B56" s="5" t="s">
        <v>24</v>
      </c>
      <c r="C56">
        <f ca="1">_xll.Element(C$38,17)</f>
        <v>0</v>
      </c>
    </row>
    <row r="57" spans="2:5" x14ac:dyDescent="0.25">
      <c r="B57" s="5" t="s">
        <v>25</v>
      </c>
      <c r="C57">
        <f ca="1">_xll.Element(C$38,18)</f>
        <v>0</v>
      </c>
    </row>
    <row r="58" spans="2:5" x14ac:dyDescent="0.25">
      <c r="B58" s="5" t="s">
        <v>26</v>
      </c>
      <c r="C58">
        <f ca="1">_xll.Element(C$38,19)</f>
        <v>0</v>
      </c>
    </row>
    <row r="61" spans="2:5" x14ac:dyDescent="0.25">
      <c r="B61" s="7" t="s">
        <v>30</v>
      </c>
      <c r="C61" s="7"/>
    </row>
    <row r="62" spans="2:5" x14ac:dyDescent="0.25">
      <c r="B62" s="7"/>
      <c r="C62" s="7"/>
    </row>
    <row r="63" spans="2:5" x14ac:dyDescent="0.25">
      <c r="B63" s="7"/>
      <c r="C63" s="7"/>
    </row>
    <row r="64" spans="2:5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</sheetData>
  <mergeCells count="4">
    <mergeCell ref="D2:G2"/>
    <mergeCell ref="B20:D29"/>
    <mergeCell ref="A36:D36"/>
    <mergeCell ref="B61:C6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</dc:creator>
  <cp:lastModifiedBy>Richard B</cp:lastModifiedBy>
  <dcterms:created xsi:type="dcterms:W3CDTF">2018-10-09T19:21:58Z</dcterms:created>
  <dcterms:modified xsi:type="dcterms:W3CDTF">2018-10-09T21:48:02Z</dcterms:modified>
</cp:coreProperties>
</file>